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!!!ОБМЕН!!!\!!!БУХУЧЕТ!!!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10" i="1" s="1"/>
  <c r="D12" i="1" l="1"/>
  <c r="C12" i="1"/>
  <c r="C9" i="1"/>
  <c r="D11" i="1" s="1"/>
  <c r="D14" i="1" s="1"/>
  <c r="D8" i="1"/>
  <c r="D7" i="1"/>
  <c r="D6" i="1"/>
  <c r="D13" i="1" l="1"/>
  <c r="C11" i="1"/>
  <c r="D9" i="1"/>
  <c r="C14" i="1" l="1"/>
  <c r="C13" i="1"/>
</calcChain>
</file>

<file path=xl/sharedStrings.xml><?xml version="1.0" encoding="utf-8"?>
<sst xmlns="http://schemas.openxmlformats.org/spreadsheetml/2006/main" count="14" uniqueCount="14">
  <si>
    <t>Выручка</t>
  </si>
  <si>
    <t>УСНО-6%</t>
  </si>
  <si>
    <t>УСНО-15%</t>
  </si>
  <si>
    <t>Заработная плата</t>
  </si>
  <si>
    <t>Показатели за месяц</t>
  </si>
  <si>
    <t>Количество работников</t>
  </si>
  <si>
    <t>Страховые взносы</t>
  </si>
  <si>
    <t>Налог по УСН</t>
  </si>
  <si>
    <t>НДФЛ</t>
  </si>
  <si>
    <t>ИТОГО (НДФЛ+УСНО+СтВз)</t>
  </si>
  <si>
    <t>ИТОГО (УСНО+СтВз)</t>
  </si>
  <si>
    <t>Расходы кроме ЗП, принимаемые для целей налогообложения</t>
  </si>
  <si>
    <t>Прибыль для целей налогового учета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</si>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</sst>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3" fontId="0" fillId="3" borderId="1" xfId="0" applyNumberFormat="1" applyFill="1" applyBorder="1" applyAlignment="1">
      <alignment horizontal="center"/>
    </xf>
    <xf numFmtId="0" fontId="0" fillId="4" borderId="1" xfId="0" applyFill="1" applyBorder="1"/>
    <xf numFmtId="3" fontId="0" fillId="4" borderId="1" xfId="0" applyNumberFormat="1" applyFill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8"/>
  <sheetViews>
    <sheetView tabSelected="1" workbookViewId="0">
      <selection activeCell="C6" sqref="C6"/>
    </sheetView>
  </sheetViews>
  <sheetFormatPr defaultRowHeight="15" x14ac:dyDescent="0.25"/>
  <cols>
    <col min="2" max="2" width="33.42578125" customWidth="1"/>
    <col min="3" max="3" width="12.5703125" style="1" customWidth="1"/>
    <col min="4" max="4" width="12.42578125" style="1" customWidth="1"/>
    <col min="5" max="5" width="49.85546875" customWidth="1"/>
  </cols>
  <sheetData>
    <row r="4" spans="2:4" x14ac:dyDescent="0.25">
      <c r="B4" s="11" t="s">
        <v>4</v>
      </c>
      <c r="C4" s="4" t="s">
        <v>1</v>
      </c>
      <c r="D4" s="4" t="s">
        <v>2</v>
      </c>
    </row>
    <row r="5" spans="2:4" x14ac:dyDescent="0.25">
      <c r="B5" s="3" t="s">
        <v>0</v>
      </c>
      <c r="C5" s="5">
        <v>1800000</v>
      </c>
      <c r="D5" s="6">
        <f t="shared" ref="D5:D10" si="0">C5</f>
        <v>1800000</v>
      </c>
    </row>
    <row r="6" spans="2:4" ht="34.5" customHeight="1" x14ac:dyDescent="0.25">
      <c r="B6" s="13" t="s">
        <v>11</v>
      </c>
      <c r="C6" s="14">
        <v>600000</v>
      </c>
      <c r="D6" s="15">
        <f t="shared" si="0"/>
        <v>600000</v>
      </c>
    </row>
    <row r="7" spans="2:4" x14ac:dyDescent="0.25">
      <c r="B7" s="3" t="s">
        <v>3</v>
      </c>
      <c r="C7" s="5">
        <v>130000</v>
      </c>
      <c r="D7" s="6">
        <f t="shared" si="0"/>
        <v>130000</v>
      </c>
    </row>
    <row r="8" spans="2:4" x14ac:dyDescent="0.25">
      <c r="B8" s="3" t="s">
        <v>5</v>
      </c>
      <c r="C8" s="5">
        <v>5</v>
      </c>
      <c r="D8" s="6">
        <f t="shared" si="0"/>
        <v>5</v>
      </c>
    </row>
    <row r="9" spans="2:4" x14ac:dyDescent="0.25">
      <c r="B9" s="9" t="s">
        <v>6</v>
      </c>
      <c r="C9" s="10">
        <f>5*16242*0.32+(C7-5*16242)*0.15</f>
        <v>33305.699999999997</v>
      </c>
      <c r="D9" s="10">
        <f t="shared" si="0"/>
        <v>33305.699999999997</v>
      </c>
    </row>
    <row r="10" spans="2:4" ht="30" x14ac:dyDescent="0.25">
      <c r="B10" s="13" t="s">
        <v>12</v>
      </c>
      <c r="C10" s="15" t="s">
        <v>13</v>
      </c>
      <c r="D10" s="15">
        <f>D5-D6-D7-D9</f>
        <v>1036694.3</v>
      </c>
    </row>
    <row r="11" spans="2:4" x14ac:dyDescent="0.25">
      <c r="B11" s="7" t="s">
        <v>7</v>
      </c>
      <c r="C11" s="8">
        <f>IF(C5*0.06/2&gt;C9,(C5*0.06-C9),C5*0.06/2)</f>
        <v>74694.3</v>
      </c>
      <c r="D11" s="8">
        <f>IF(D5*0.01&gt;D10*0.15,D5*0.01,D10*0.15)</f>
        <v>155504.14499999999</v>
      </c>
    </row>
    <row r="12" spans="2:4" x14ac:dyDescent="0.25">
      <c r="B12" s="9" t="s">
        <v>8</v>
      </c>
      <c r="C12" s="10">
        <f>C7*0.13</f>
        <v>16900</v>
      </c>
      <c r="D12" s="10">
        <f>C12</f>
        <v>16900</v>
      </c>
    </row>
    <row r="13" spans="2:4" x14ac:dyDescent="0.25">
      <c r="B13" s="11" t="s">
        <v>9</v>
      </c>
      <c r="C13" s="12">
        <f>C9+C11+C12</f>
        <v>124900</v>
      </c>
      <c r="D13" s="12">
        <f>D9+D11+D12</f>
        <v>205709.84499999997</v>
      </c>
    </row>
    <row r="14" spans="2:4" x14ac:dyDescent="0.25">
      <c r="B14" s="11" t="s">
        <v>10</v>
      </c>
      <c r="C14" s="12">
        <f>C9+C11</f>
        <v>108000</v>
      </c>
      <c r="D14" s="12">
        <f>D9+D11</f>
        <v>188809.84499999997</v>
      </c>
    </row>
    <row r="15" spans="2:4" x14ac:dyDescent="0.25">
      <c r="B15" s="3"/>
      <c r="C15" s="5"/>
      <c r="D15" s="5"/>
    </row>
    <row r="16" spans="2:4" x14ac:dyDescent="0.25">
      <c r="C16" s="2"/>
      <c r="D16" s="2"/>
    </row>
    <row r="17" spans="3:4" x14ac:dyDescent="0.25">
      <c r="C17" s="2"/>
      <c r="D17" s="2"/>
    </row>
    <row r="18" spans="3:4" x14ac:dyDescent="0.25">
      <c r="C18" s="2"/>
      <c r="D1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Шпеко</dc:creator>
  <cp:lastModifiedBy>Александр Шпеко</cp:lastModifiedBy>
  <dcterms:created xsi:type="dcterms:W3CDTF">2023-05-24T15:04:53Z</dcterms:created>
  <dcterms:modified xsi:type="dcterms:W3CDTF">2023-06-13T15:21:57Z</dcterms:modified>
</cp:coreProperties>
</file>